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66925"/>
  <xr:revisionPtr revIDLastSave="0" documentId="8_{423BAE58-8121-4345-9A4E-AFA6B924833F}" xr6:coauthVersionLast="34" xr6:coauthVersionMax="34" xr10:uidLastSave="{00000000-0000-0000-0000-000000000000}"/>
  <bookViews>
    <workbookView xWindow="0" yWindow="0" windowWidth="21570" windowHeight="7980" firstSheet="1" activeTab="1" xr2:uid="{00000000-000D-0000-FFFF-FFFF00000000}"/>
  </bookViews>
  <sheets>
    <sheet name="Proposta de Preço (2) a" sheetId="14" state="hidden" r:id="rId1"/>
    <sheet name="Planilha1" sheetId="20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2" i="20" l="1"/>
  <c r="O92" i="20"/>
  <c r="N92" i="20"/>
  <c r="M92" i="20"/>
  <c r="L92" i="20"/>
  <c r="K92" i="20"/>
  <c r="J92" i="20"/>
  <c r="I92" i="20"/>
  <c r="H92" i="20"/>
  <c r="G92" i="20"/>
  <c r="F92" i="20"/>
  <c r="E92" i="20"/>
  <c r="P88" i="20"/>
  <c r="O88" i="20"/>
  <c r="N88" i="20"/>
  <c r="M88" i="20"/>
  <c r="L88" i="20"/>
  <c r="K88" i="20"/>
  <c r="J88" i="20"/>
  <c r="I88" i="20"/>
  <c r="H88" i="20"/>
  <c r="G88" i="20"/>
  <c r="F88" i="20"/>
  <c r="E88" i="20"/>
  <c r="P79" i="20"/>
  <c r="O79" i="20"/>
  <c r="N79" i="20"/>
  <c r="M79" i="20"/>
  <c r="L79" i="20"/>
  <c r="K79" i="20"/>
  <c r="J79" i="20"/>
  <c r="I79" i="20"/>
  <c r="H79" i="20"/>
  <c r="G79" i="20"/>
  <c r="F79" i="20"/>
  <c r="E79" i="20"/>
  <c r="P70" i="20"/>
  <c r="O70" i="20"/>
  <c r="N70" i="20"/>
  <c r="M70" i="20"/>
  <c r="L70" i="20"/>
  <c r="K70" i="20"/>
  <c r="J70" i="20"/>
  <c r="I70" i="20"/>
  <c r="H70" i="20"/>
  <c r="G70" i="20"/>
  <c r="F70" i="20"/>
  <c r="E70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P6" i="20"/>
  <c r="O6" i="20"/>
  <c r="N6" i="20"/>
  <c r="M6" i="20"/>
  <c r="L6" i="20"/>
  <c r="K6" i="20"/>
  <c r="J6" i="20"/>
  <c r="I6" i="20"/>
  <c r="H6" i="20"/>
  <c r="G6" i="20"/>
  <c r="F6" i="20"/>
  <c r="E6" i="20"/>
  <c r="I13" i="14"/>
  <c r="I4" i="14"/>
  <c r="L3" i="14"/>
  <c r="I5" i="14"/>
  <c r="I26" i="14"/>
  <c r="I19" i="14"/>
  <c r="I27" i="14"/>
  <c r="I9" i="14"/>
  <c r="I23" i="14"/>
  <c r="I12" i="14"/>
  <c r="I18" i="14"/>
  <c r="C48" i="20" l="1"/>
  <c r="J4" i="14"/>
  <c r="J9" i="14"/>
  <c r="L4" i="14"/>
  <c r="J5" i="14"/>
  <c r="I8" i="14"/>
  <c r="I24" i="14"/>
  <c r="I22" i="14"/>
  <c r="I6" i="14"/>
  <c r="I7" i="14"/>
  <c r="I20" i="14"/>
  <c r="I10" i="14"/>
  <c r="I25" i="14"/>
  <c r="I11" i="14"/>
  <c r="I21" i="14"/>
  <c r="C49" i="20" l="1"/>
  <c r="J8" i="14"/>
  <c r="J7" i="14"/>
  <c r="J6" i="14"/>
  <c r="I14" i="14"/>
  <c r="J14" i="14" s="1"/>
  <c r="J21" i="14"/>
  <c r="J20" i="14"/>
  <c r="J11" i="14"/>
  <c r="J23" i="14"/>
  <c r="J27" i="14"/>
  <c r="J19" i="14"/>
  <c r="J13" i="14"/>
  <c r="J25" i="14"/>
  <c r="J26" i="14"/>
  <c r="J18" i="14"/>
  <c r="J12" i="14"/>
  <c r="J22" i="14"/>
  <c r="J24" i="14"/>
  <c r="J10" i="14"/>
  <c r="I28" i="14" l="1"/>
  <c r="J28" i="14" s="1"/>
  <c r="J30" i="14" s="1"/>
  <c r="H17" i="14"/>
  <c r="J32" i="14" l="1"/>
  <c r="E97" i="20" l="1"/>
  <c r="E98" i="20" s="1"/>
</calcChain>
</file>

<file path=xl/sharedStrings.xml><?xml version="1.0" encoding="utf-8"?>
<sst xmlns="http://schemas.openxmlformats.org/spreadsheetml/2006/main" count="232" uniqueCount="147">
  <si>
    <t>Ilha</t>
  </si>
  <si>
    <t>Ilha de Serviços de Ambiente Virtualizado</t>
  </si>
  <si>
    <t>Ilha de Serviços de Rede Interno E Externo</t>
  </si>
  <si>
    <t>Ilha de Serviços de Ativos de Segurança</t>
  </si>
  <si>
    <t>Ilha de Serviços de Ativos de Infraestrutura</t>
  </si>
  <si>
    <t>Ilha de Serviços de Banco de Dados</t>
  </si>
  <si>
    <t>Ilha de Serviços de Armazenamento</t>
  </si>
  <si>
    <t>USMS</t>
  </si>
  <si>
    <t xml:space="preserve">Perfil 1 </t>
  </si>
  <si>
    <t xml:space="preserve">Perfil 3 </t>
  </si>
  <si>
    <t xml:space="preserve">Perfil 4 </t>
  </si>
  <si>
    <t xml:space="preserve">Perfil 5 </t>
  </si>
  <si>
    <t xml:space="preserve">Perfil 7 </t>
  </si>
  <si>
    <t xml:space="preserve">Perfil 10 </t>
  </si>
  <si>
    <t xml:space="preserve">Perfil 11 </t>
  </si>
  <si>
    <t xml:space="preserve">Perfil 12 </t>
  </si>
  <si>
    <t xml:space="preserve">Perfil 13 </t>
  </si>
  <si>
    <t xml:space="preserve">Perfil 14 </t>
  </si>
  <si>
    <t xml:space="preserve">Perfil 17 </t>
  </si>
  <si>
    <t>I-REMUNERAÇÃO (*)</t>
  </si>
  <si>
    <t>A-SALÁRIO MENSAL</t>
  </si>
  <si>
    <t>R$</t>
  </si>
  <si>
    <t>Total da Remuneração</t>
  </si>
  <si>
    <t>II-INSUMOS DE MÃO-DE-OBRA (*)</t>
  </si>
  <si>
    <t>A-Transporte</t>
  </si>
  <si>
    <t>B-Auxílio Alimentação (Vales, cesta básica, etc)</t>
  </si>
  <si>
    <t>C-Uniformes/equipamentos</t>
  </si>
  <si>
    <t>D-Assistência Médica</t>
  </si>
  <si>
    <t>E-Seguro de Vida</t>
  </si>
  <si>
    <t>F-Treinamento / Capacitação / Reciclagem</t>
  </si>
  <si>
    <t>G-Auxílio Funeral</t>
  </si>
  <si>
    <t>H-Vale Refeição</t>
  </si>
  <si>
    <t>TOTAL DE INSUMOS DE MÃO-DE-OBRA</t>
  </si>
  <si>
    <t>GRUPO A</t>
  </si>
  <si>
    <t>01-INSS</t>
  </si>
  <si>
    <t>02-SESI OU SESC</t>
  </si>
  <si>
    <t>03-SENAI OU SENAC</t>
  </si>
  <si>
    <t>04-INCRA</t>
  </si>
  <si>
    <t>05-Salário Educação</t>
  </si>
  <si>
    <t>06-FGTS</t>
  </si>
  <si>
    <t>07-Seguro Acidente do Trabalho</t>
  </si>
  <si>
    <t>08-SEBRAE</t>
  </si>
  <si>
    <t>TOTAL DO GRUPO A</t>
  </si>
  <si>
    <t>GRUPO B</t>
  </si>
  <si>
    <t>09-Férias</t>
  </si>
  <si>
    <t>10-Auxílio Doença</t>
  </si>
  <si>
    <t>12-Licença paternidade</t>
  </si>
  <si>
    <t>13-Faltas legais</t>
  </si>
  <si>
    <t>14-Acidente de Trabalho</t>
  </si>
  <si>
    <t>15-Aviso Prévio Trabalho</t>
  </si>
  <si>
    <t>16-13º Salário</t>
  </si>
  <si>
    <t>TOTAL DO GRUPO B</t>
  </si>
  <si>
    <t>GRUPO C</t>
  </si>
  <si>
    <t>17-Aviso prévio Indenizado</t>
  </si>
  <si>
    <t>18-Indenização adicional</t>
  </si>
  <si>
    <t>TOTAL DO GRUPO C</t>
  </si>
  <si>
    <t>GRUPO D</t>
  </si>
  <si>
    <t>20-Incidência dos encargos do Grupo "A" sobre os itens do grupo "B"</t>
  </si>
  <si>
    <t>VALOR DOS ENCARGOS SOCIAIS</t>
  </si>
  <si>
    <t>VALOR DA MÃO DE OBRA (Remuneração + Reserva Técnica + Encargos Sociais)</t>
  </si>
  <si>
    <t>DEMAIS CUSTOS</t>
  </si>
  <si>
    <t>MÓDULO: DEMAIS COMPONENTES</t>
  </si>
  <si>
    <t>I-DEMAIS COMPONENTES (Incidentes sem valor de custo)</t>
  </si>
  <si>
    <t>A-Despesas Administrativas operacionais</t>
  </si>
  <si>
    <t>B-LUCRO</t>
  </si>
  <si>
    <t>TOTAL DOS DEMAIS COMPONENTES</t>
  </si>
  <si>
    <t>MÓDULO: TRIBUTOS</t>
  </si>
  <si>
    <t>II-TRIBUTOS</t>
  </si>
  <si>
    <t>A-Tributos Federais (COFINS, PIS/PASEP) - Exceto IRPJ e CSLL</t>
  </si>
  <si>
    <t>B-Tributos Estaduais/Municipais (ISSQN)</t>
  </si>
  <si>
    <t>C-INSS</t>
  </si>
  <si>
    <t>TOTAL TRIBUTOS</t>
  </si>
  <si>
    <t>Nota: o valor referente a tributos é obtido aplicando-se o percentual sobre o valor do faturamento.</t>
  </si>
  <si>
    <t>QUADRO RESUMO</t>
  </si>
  <si>
    <t>I-MÃO-DE-OBRA VINCULADA À EXECUÇÃO CONTRATUAL (VALOR POR EMPREGADO-Valor Unitário)</t>
  </si>
  <si>
    <t>A-Remuneração</t>
  </si>
  <si>
    <t>B-Encargos Sociais</t>
  </si>
  <si>
    <t>C-Insumos de mão-de-obra</t>
  </si>
  <si>
    <t>D-Subtotal</t>
  </si>
  <si>
    <t>E-Reserva Técnica</t>
  </si>
  <si>
    <t>TOTAL MÃO-DE-OBRA</t>
  </si>
  <si>
    <t>Nota:(1) D = A + B + C</t>
  </si>
  <si>
    <t>II - VALOR MENSAL TOTAL REFERENTE MÃO-DE-OBRA VINCULADA À EXECUÇÃO CONTRATUAL</t>
  </si>
  <si>
    <t>A-Mão-de-obra (vinculada à execução dos serviços)</t>
  </si>
  <si>
    <t>B-Insumos diversos (Materiais / equipamentos / Máquinas</t>
  </si>
  <si>
    <t>C-Demais componentes</t>
  </si>
  <si>
    <t>D-Tributos</t>
  </si>
  <si>
    <t>E-Valor mensal dos serviços por profissional</t>
  </si>
  <si>
    <t>VALOR MENSAL TOTAL REFERENTE A MÃO-DE-OBRA</t>
  </si>
  <si>
    <t>A-Horas trabalhadas por mês por profissional</t>
  </si>
  <si>
    <t>B-Total de profissionais</t>
  </si>
  <si>
    <t>C-Total de horas mensais (A*B)</t>
  </si>
  <si>
    <t>Ilha de Serviços de Colaboração</t>
  </si>
  <si>
    <t>Ilha de Serviços de Backup e Restore</t>
  </si>
  <si>
    <t>Ilha de Serviços de Telefonia</t>
  </si>
  <si>
    <t>Ilha de Serviços de Video Conferência</t>
  </si>
  <si>
    <t>Item</t>
  </si>
  <si>
    <t>Grupo</t>
  </si>
  <si>
    <t>Tipo</t>
  </si>
  <si>
    <t>Serviço</t>
  </si>
  <si>
    <t>Unidade</t>
  </si>
  <si>
    <t>QT. Mensal</t>
  </si>
  <si>
    <t>QT. Anual</t>
  </si>
  <si>
    <t>Valor Unitário USMS por Ilha R$</t>
  </si>
  <si>
    <t xml:space="preserve">Valor Total USMS por ILHA R$ </t>
  </si>
  <si>
    <t>Sustentação (SSIT)</t>
  </si>
  <si>
    <t>Ilha de Serviços de Backup  Restore</t>
  </si>
  <si>
    <t>Evolução/adequação de 5% do parque computacional</t>
  </si>
  <si>
    <t>Quantidade Total USMS Item 1</t>
  </si>
  <si>
    <t>Valor Total Item 1 R$</t>
  </si>
  <si>
    <t>Demanda (SSITE)</t>
  </si>
  <si>
    <t>Ilha de Serviços de Rede Interno e Externo</t>
  </si>
  <si>
    <t>Ilha de Apoio Técnico em Gestão de Infraestrutura de TIC</t>
  </si>
  <si>
    <t>Quantidade USMS Total Item 2</t>
  </si>
  <si>
    <t xml:space="preserve">                 Valor Total Item 2 R$</t>
  </si>
  <si>
    <t>TOTAL DE USMS ITENS 1 e 2</t>
  </si>
  <si>
    <t>TOTAL DE USMS ITENS 1 e 2 R$</t>
  </si>
  <si>
    <t>$E$100</t>
  </si>
  <si>
    <t>'Ilha 1'!E100</t>
  </si>
  <si>
    <t>D-Custo Mensal dos profissionais</t>
  </si>
  <si>
    <t>F-Valor mensal dos serviços por perfil</t>
  </si>
  <si>
    <t>E - Custo Anual</t>
  </si>
  <si>
    <t>11- Férias sobre Licença Maternidade</t>
  </si>
  <si>
    <t>19-Indenização (nas rescisções sem justa causa)</t>
  </si>
  <si>
    <t>20- Abono de Férias - 1/3 constitucional</t>
  </si>
  <si>
    <t>21-Abono de Férias - 1/3 constitucional sobre licença
maternidade</t>
  </si>
  <si>
    <t>Perfil 19</t>
  </si>
  <si>
    <t>Analista de Ciências de Dados</t>
  </si>
  <si>
    <t>PESO</t>
  </si>
  <si>
    <t>II - PESO POR PERFIL</t>
  </si>
  <si>
    <t>UST MÊS POR QUANTIDADE</t>
  </si>
  <si>
    <t>UST do PERFIL</t>
  </si>
  <si>
    <t>Analista de Sistema Pleno</t>
  </si>
  <si>
    <t>Analista de Sistema Sênior</t>
  </si>
  <si>
    <t>Desenvolverdor Pleno</t>
  </si>
  <si>
    <t>Analista de Teste Pleno</t>
  </si>
  <si>
    <t>Gerente de Projeto Sênior</t>
  </si>
  <si>
    <t>Desenvolvedor Júnior</t>
  </si>
  <si>
    <t>Administrador Banco de Dados Sênior</t>
  </si>
  <si>
    <t>Analista de Suporte de Redes Sênior</t>
  </si>
  <si>
    <t>Desenvolvedor Sênior</t>
  </si>
  <si>
    <t>Suporte a Usuário Júnior</t>
  </si>
  <si>
    <t>Web Designer</t>
  </si>
  <si>
    <t xml:space="preserve">TOTAL UST ANUAL </t>
  </si>
  <si>
    <t xml:space="preserve">TOTAL UST MENSAL </t>
  </si>
  <si>
    <t>PESO ARREDONDADO</t>
  </si>
  <si>
    <t>II - ESTIMATIVA DE CONSUMO NO MÊS COM 168H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</si>
</sst>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0" borderId="1" xfId="4" applyFont="1" applyBorder="1" applyAlignment="1">
      <alignment horizontal="center" vertical="center"/>
    </xf>
    <xf numFmtId="164" fontId="4" fillId="0" borderId="1" xfId="4" applyFont="1" applyBorder="1" applyAlignment="1">
      <alignment horizontal="center" vertical="center"/>
    </xf>
    <xf numFmtId="164" fontId="1" fillId="0" borderId="1" xfId="4" applyFont="1" applyBorder="1" applyAlignment="1">
      <alignment vertical="center"/>
    </xf>
    <xf numFmtId="164" fontId="4" fillId="0" borderId="1" xfId="4" applyFont="1" applyBorder="1" applyAlignment="1">
      <alignment vertical="center"/>
    </xf>
    <xf numFmtId="165" fontId="1" fillId="0" borderId="1" xfId="1" applyNumberFormat="1" applyFont="1" applyFill="1" applyBorder="1"/>
    <xf numFmtId="164" fontId="1" fillId="0" borderId="1" xfId="4" applyFont="1" applyFill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" fillId="0" borderId="1" xfId="3" applyNumberFormat="1" applyFont="1" applyBorder="1" applyAlignment="1">
      <alignment vertical="center" wrapText="1"/>
    </xf>
    <xf numFmtId="10" fontId="4" fillId="0" borderId="1" xfId="3" applyNumberFormat="1" applyFont="1" applyBorder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9" fontId="1" fillId="0" borderId="0" xfId="3" applyFont="1"/>
    <xf numFmtId="0" fontId="0" fillId="0" borderId="0" xfId="0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/>
    </xf>
    <xf numFmtId="3" fontId="7" fillId="0" borderId="9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44" fontId="7" fillId="0" borderId="10" xfId="2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left" vertical="center"/>
    </xf>
    <xf numFmtId="44" fontId="9" fillId="0" borderId="7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left" vertical="center"/>
    </xf>
    <xf numFmtId="44" fontId="1" fillId="0" borderId="1" xfId="2" applyFont="1" applyBorder="1"/>
    <xf numFmtId="164" fontId="4" fillId="0" borderId="1" xfId="4" applyFont="1" applyFill="1" applyBorder="1" applyAlignment="1">
      <alignment vertical="center"/>
    </xf>
    <xf numFmtId="16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164" fontId="1" fillId="0" borderId="1" xfId="4" applyFont="1" applyFill="1" applyBorder="1" applyAlignment="1">
      <alignment horizontal="center" vertical="center"/>
    </xf>
    <xf numFmtId="0" fontId="1" fillId="0" borderId="0" xfId="0" applyFont="1" applyFill="1"/>
    <xf numFmtId="10" fontId="1" fillId="0" borderId="1" xfId="3" applyNumberFormat="1" applyFont="1" applyFill="1" applyBorder="1" applyAlignment="1">
      <alignment vertical="center" wrapText="1"/>
    </xf>
    <xf numFmtId="164" fontId="1" fillId="0" borderId="1" xfId="4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4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4" applyFont="1" applyBorder="1" applyAlignment="1">
      <alignment vertical="center"/>
    </xf>
    <xf numFmtId="0" fontId="1" fillId="0" borderId="0" xfId="0" applyFont="1" applyBorder="1"/>
    <xf numFmtId="0" fontId="1" fillId="0" borderId="0" xfId="0" applyNumberFormat="1" applyFont="1" applyBorder="1"/>
    <xf numFmtId="0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26" xfId="0" applyFont="1" applyBorder="1"/>
    <xf numFmtId="0" fontId="1" fillId="0" borderId="27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4" fontId="9" fillId="0" borderId="25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44" fontId="7" fillId="0" borderId="1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Moeda" xfId="2" builtinId="4"/>
    <cellStyle name="Moeda 2" xfId="4" xr:uid="{00000000-0005-0000-0000-000001000000}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L32"/>
  <sheetViews>
    <sheetView workbookViewId="0"/>
  </sheetViews>
  <sheetFormatPr defaultColWidth="8.7109375" defaultRowHeight="12" x14ac:dyDescent="0.2"/>
  <cols>
    <col min="1" max="1" width="8.7109375" style="1"/>
    <col min="2" max="2" width="8.7109375" style="1" bestFit="1" customWidth="1"/>
    <col min="3" max="3" width="4.7109375" style="1" bestFit="1" customWidth="1"/>
    <col min="4" max="4" width="8.7109375" style="1"/>
    <col min="5" max="5" width="41" style="1" customWidth="1"/>
    <col min="6" max="6" width="11.7109375" style="1" bestFit="1" customWidth="1"/>
    <col min="7" max="7" width="13.28515625" style="1" bestFit="1" customWidth="1"/>
    <col min="8" max="8" width="8.7109375" style="1"/>
    <col min="9" max="9" width="20" style="1" customWidth="1"/>
    <col min="10" max="10" width="19.85546875" style="1" customWidth="1"/>
    <col min="11" max="16384" width="8.7109375" style="1"/>
  </cols>
  <sheetData>
    <row r="1" spans="1:12" ht="12.75" thickBot="1" x14ac:dyDescent="0.25">
      <c r="I1" s="1" t="s">
        <v>0</v>
      </c>
      <c r="J1" s="1" t="s">
        <v>117</v>
      </c>
    </row>
    <row r="2" spans="1:12" ht="15" x14ac:dyDescent="0.2">
      <c r="B2" s="78" t="s">
        <v>97</v>
      </c>
      <c r="C2" s="78" t="s">
        <v>98</v>
      </c>
      <c r="D2" s="78" t="s">
        <v>96</v>
      </c>
      <c r="E2" s="78" t="s">
        <v>99</v>
      </c>
      <c r="F2" s="78" t="s">
        <v>100</v>
      </c>
      <c r="G2" s="78" t="s">
        <v>101</v>
      </c>
      <c r="H2" s="78" t="s">
        <v>102</v>
      </c>
      <c r="I2" s="80" t="s">
        <v>103</v>
      </c>
      <c r="J2" s="80" t="s">
        <v>104</v>
      </c>
      <c r="K2" s="19"/>
      <c r="L2" s="1" t="s">
        <v>118</v>
      </c>
    </row>
    <row r="3" spans="1:12" ht="15.75" thickBot="1" x14ac:dyDescent="0.25">
      <c r="B3" s="79"/>
      <c r="C3" s="79"/>
      <c r="D3" s="79"/>
      <c r="E3" s="79"/>
      <c r="F3" s="79"/>
      <c r="G3" s="79"/>
      <c r="H3" s="79"/>
      <c r="I3" s="81"/>
      <c r="J3" s="81"/>
      <c r="K3" s="19"/>
      <c r="L3" s="1" t="e">
        <f ca="1">INDIRECT("'"&amp;$I$1&amp;" "&amp;$D4&amp;"'!"&amp;$J$1)</f>
        <v>#REF!</v>
      </c>
    </row>
    <row r="4" spans="1:12" ht="16.149999999999999" customHeight="1" thickBot="1" x14ac:dyDescent="0.25">
      <c r="A4" s="1">
        <v>1</v>
      </c>
      <c r="B4" s="82">
        <v>1</v>
      </c>
      <c r="C4" s="85" t="s">
        <v>105</v>
      </c>
      <c r="D4" s="20">
        <v>1</v>
      </c>
      <c r="E4" s="21" t="s">
        <v>1</v>
      </c>
      <c r="F4" s="22" t="s">
        <v>7</v>
      </c>
      <c r="G4" s="23">
        <v>11102</v>
      </c>
      <c r="H4" s="23">
        <v>133227</v>
      </c>
      <c r="I4" s="35" t="e">
        <f ca="1">INDIRECT("'"&amp;$A4&amp;"'!"&amp;$J$1)</f>
        <v>#REF!</v>
      </c>
      <c r="J4" s="36" t="e">
        <f ca="1">H4*I4</f>
        <v>#REF!</v>
      </c>
      <c r="K4" s="19"/>
      <c r="L4" s="1" t="e">
        <f>#REF!</f>
        <v>#REF!</v>
      </c>
    </row>
    <row r="5" spans="1:12" ht="16.5" thickBot="1" x14ac:dyDescent="0.25">
      <c r="A5" s="1">
        <v>2</v>
      </c>
      <c r="B5" s="83"/>
      <c r="C5" s="70"/>
      <c r="D5" s="20">
        <v>2</v>
      </c>
      <c r="E5" s="21" t="s">
        <v>106</v>
      </c>
      <c r="F5" s="22" t="s">
        <v>7</v>
      </c>
      <c r="G5" s="25">
        <v>5785</v>
      </c>
      <c r="H5" s="25">
        <v>69417</v>
      </c>
      <c r="I5" s="35" t="e">
        <f t="shared" ref="I5:I13" ca="1" si="0">INDIRECT("'"&amp;$A5&amp;"'!"&amp;$J$1)</f>
        <v>#REF!</v>
      </c>
      <c r="J5" s="36" t="e">
        <f t="shared" ref="J5:J14" ca="1" si="1">H5*I5</f>
        <v>#REF!</v>
      </c>
      <c r="K5" s="19"/>
    </row>
    <row r="6" spans="1:12" ht="16.5" thickBot="1" x14ac:dyDescent="0.25">
      <c r="A6" s="1">
        <v>3</v>
      </c>
      <c r="B6" s="83"/>
      <c r="C6" s="70"/>
      <c r="D6" s="20">
        <v>3</v>
      </c>
      <c r="E6" s="21" t="s">
        <v>2</v>
      </c>
      <c r="F6" s="22" t="s">
        <v>7</v>
      </c>
      <c r="G6" s="25">
        <v>6673</v>
      </c>
      <c r="H6" s="25">
        <v>80072</v>
      </c>
      <c r="I6" s="35" t="e">
        <f t="shared" ca="1" si="0"/>
        <v>#REF!</v>
      </c>
      <c r="J6" s="36" t="e">
        <f t="shared" ca="1" si="1"/>
        <v>#REF!</v>
      </c>
      <c r="K6" s="19"/>
    </row>
    <row r="7" spans="1:12" ht="16.5" thickBot="1" x14ac:dyDescent="0.25">
      <c r="A7" s="1">
        <v>4</v>
      </c>
      <c r="B7" s="83"/>
      <c r="C7" s="70"/>
      <c r="D7" s="20">
        <v>4</v>
      </c>
      <c r="E7" s="21" t="s">
        <v>3</v>
      </c>
      <c r="F7" s="22" t="s">
        <v>7</v>
      </c>
      <c r="G7" s="25">
        <v>9103</v>
      </c>
      <c r="H7" s="25">
        <v>109242</v>
      </c>
      <c r="I7" s="35" t="e">
        <f t="shared" ca="1" si="0"/>
        <v>#REF!</v>
      </c>
      <c r="J7" s="36" t="e">
        <f t="shared" ca="1" si="1"/>
        <v>#REF!</v>
      </c>
      <c r="K7" s="19"/>
    </row>
    <row r="8" spans="1:12" ht="16.5" thickBot="1" x14ac:dyDescent="0.25">
      <c r="A8" s="1">
        <v>5</v>
      </c>
      <c r="B8" s="83"/>
      <c r="C8" s="70"/>
      <c r="D8" s="20">
        <v>5</v>
      </c>
      <c r="E8" s="21" t="s">
        <v>4</v>
      </c>
      <c r="F8" s="22" t="s">
        <v>7</v>
      </c>
      <c r="G8" s="25">
        <v>14181</v>
      </c>
      <c r="H8" s="25">
        <v>170175</v>
      </c>
      <c r="I8" s="35" t="e">
        <f t="shared" ca="1" si="0"/>
        <v>#REF!</v>
      </c>
      <c r="J8" s="36" t="e">
        <f t="shared" ca="1" si="1"/>
        <v>#REF!</v>
      </c>
      <c r="K8" s="19"/>
    </row>
    <row r="9" spans="1:12" ht="16.5" thickBot="1" x14ac:dyDescent="0.25">
      <c r="A9" s="1">
        <v>6</v>
      </c>
      <c r="B9" s="83"/>
      <c r="C9" s="70"/>
      <c r="D9" s="20">
        <v>6</v>
      </c>
      <c r="E9" s="21" t="s">
        <v>5</v>
      </c>
      <c r="F9" s="22" t="s">
        <v>7</v>
      </c>
      <c r="G9" s="25">
        <v>10275</v>
      </c>
      <c r="H9" s="25">
        <v>123301</v>
      </c>
      <c r="I9" s="35" t="e">
        <f t="shared" ca="1" si="0"/>
        <v>#REF!</v>
      </c>
      <c r="J9" s="36" t="e">
        <f t="shared" ca="1" si="1"/>
        <v>#REF!</v>
      </c>
      <c r="K9" s="19"/>
    </row>
    <row r="10" spans="1:12" ht="16.5" thickBot="1" x14ac:dyDescent="0.25">
      <c r="A10" s="1">
        <v>7</v>
      </c>
      <c r="B10" s="83"/>
      <c r="C10" s="70"/>
      <c r="D10" s="20">
        <v>7</v>
      </c>
      <c r="E10" s="21" t="s">
        <v>92</v>
      </c>
      <c r="F10" s="22" t="s">
        <v>7</v>
      </c>
      <c r="G10" s="25">
        <v>9407</v>
      </c>
      <c r="H10" s="25">
        <v>112890</v>
      </c>
      <c r="I10" s="35" t="e">
        <f t="shared" ca="1" si="0"/>
        <v>#REF!</v>
      </c>
      <c r="J10" s="36" t="e">
        <f t="shared" ca="1" si="1"/>
        <v>#REF!</v>
      </c>
      <c r="K10" s="19"/>
    </row>
    <row r="11" spans="1:12" ht="16.5" thickBot="1" x14ac:dyDescent="0.25">
      <c r="A11" s="1">
        <v>8</v>
      </c>
      <c r="B11" s="83"/>
      <c r="C11" s="70"/>
      <c r="D11" s="20">
        <v>8</v>
      </c>
      <c r="E11" s="21" t="s">
        <v>6</v>
      </c>
      <c r="F11" s="22" t="s">
        <v>7</v>
      </c>
      <c r="G11" s="25">
        <v>10235</v>
      </c>
      <c r="H11" s="26">
        <v>122818</v>
      </c>
      <c r="I11" s="35" t="e">
        <f t="shared" ca="1" si="0"/>
        <v>#REF!</v>
      </c>
      <c r="J11" s="36" t="e">
        <f t="shared" ca="1" si="1"/>
        <v>#REF!</v>
      </c>
      <c r="K11" s="19"/>
    </row>
    <row r="12" spans="1:12" ht="16.5" thickBot="1" x14ac:dyDescent="0.25">
      <c r="A12" s="1">
        <v>9</v>
      </c>
      <c r="B12" s="83"/>
      <c r="C12" s="70"/>
      <c r="D12" s="20">
        <v>9</v>
      </c>
      <c r="E12" s="21" t="s">
        <v>94</v>
      </c>
      <c r="F12" s="22"/>
      <c r="G12" s="25">
        <v>9407</v>
      </c>
      <c r="H12" s="25">
        <v>112890</v>
      </c>
      <c r="I12" s="35" t="e">
        <f t="shared" ca="1" si="0"/>
        <v>#REF!</v>
      </c>
      <c r="J12" s="36" t="e">
        <f t="shared" ca="1" si="1"/>
        <v>#REF!</v>
      </c>
      <c r="K12" s="19"/>
    </row>
    <row r="13" spans="1:12" ht="16.5" thickBot="1" x14ac:dyDescent="0.25">
      <c r="A13" s="1">
        <v>10</v>
      </c>
      <c r="B13" s="83"/>
      <c r="C13" s="70"/>
      <c r="D13" s="20">
        <v>10</v>
      </c>
      <c r="E13" s="27" t="s">
        <v>95</v>
      </c>
      <c r="F13" s="28" t="s">
        <v>7</v>
      </c>
      <c r="G13" s="29">
        <v>9407</v>
      </c>
      <c r="H13" s="25">
        <v>112890</v>
      </c>
      <c r="I13" s="35" t="e">
        <f t="shared" ca="1" si="0"/>
        <v>#REF!</v>
      </c>
      <c r="J13" s="36" t="e">
        <f t="shared" ca="1" si="1"/>
        <v>#REF!</v>
      </c>
      <c r="K13" s="19"/>
    </row>
    <row r="14" spans="1:12" ht="30.75" thickBot="1" x14ac:dyDescent="0.25">
      <c r="B14" s="83"/>
      <c r="C14" s="71"/>
      <c r="D14" s="20">
        <v>11</v>
      </c>
      <c r="E14" s="27" t="s">
        <v>107</v>
      </c>
      <c r="F14" s="28" t="s">
        <v>7</v>
      </c>
      <c r="G14" s="30">
        <v>4779</v>
      </c>
      <c r="H14" s="26">
        <v>57346</v>
      </c>
      <c r="I14" s="35" t="e">
        <f ca="1">SUMPRODUCT(H4:H13,I4:I13)/SUM(H4:H13)</f>
        <v>#REF!</v>
      </c>
      <c r="J14" s="36" t="e">
        <f t="shared" ca="1" si="1"/>
        <v>#REF!</v>
      </c>
      <c r="K14" s="19"/>
    </row>
    <row r="15" spans="1:12" x14ac:dyDescent="0.2">
      <c r="B15" s="83"/>
      <c r="C15" s="85"/>
      <c r="D15" s="87" t="s">
        <v>108</v>
      </c>
      <c r="E15" s="88"/>
      <c r="F15" s="88"/>
      <c r="G15" s="89"/>
      <c r="H15" s="93">
        <v>1204268</v>
      </c>
      <c r="I15" s="94"/>
      <c r="J15" s="97"/>
      <c r="K15" s="62"/>
    </row>
    <row r="16" spans="1:12" ht="12.75" thickBot="1" x14ac:dyDescent="0.25">
      <c r="B16" s="83"/>
      <c r="C16" s="86"/>
      <c r="D16" s="90"/>
      <c r="E16" s="91"/>
      <c r="F16" s="91"/>
      <c r="G16" s="92"/>
      <c r="H16" s="95"/>
      <c r="I16" s="96"/>
      <c r="J16" s="98"/>
      <c r="K16" s="62"/>
    </row>
    <row r="17" spans="1:11" ht="15.75" thickBot="1" x14ac:dyDescent="0.25">
      <c r="B17" s="83"/>
      <c r="C17" s="31"/>
      <c r="D17" s="63" t="s">
        <v>109</v>
      </c>
      <c r="E17" s="64"/>
      <c r="F17" s="64"/>
      <c r="G17" s="65"/>
      <c r="H17" s="66" t="e">
        <f ca="1">+SUM(J4:J14)</f>
        <v>#REF!</v>
      </c>
      <c r="I17" s="67"/>
      <c r="J17" s="68"/>
      <c r="K17" s="19"/>
    </row>
    <row r="18" spans="1:11" ht="15.75" thickBot="1" x14ac:dyDescent="0.25">
      <c r="A18" s="1">
        <v>1</v>
      </c>
      <c r="B18" s="83"/>
      <c r="C18" s="69" t="s">
        <v>110</v>
      </c>
      <c r="D18" s="20">
        <v>12</v>
      </c>
      <c r="E18" s="21" t="s">
        <v>1</v>
      </c>
      <c r="F18" s="24" t="s">
        <v>7</v>
      </c>
      <c r="G18" s="32">
        <v>1131</v>
      </c>
      <c r="H18" s="33">
        <v>13567</v>
      </c>
      <c r="I18" s="35" t="e">
        <f t="shared" ref="I18:I27" ca="1" si="2">INDIRECT("'"&amp;$A18&amp;"'!"&amp;$J$1)</f>
        <v>#REF!</v>
      </c>
      <c r="J18" s="36" t="e">
        <f t="shared" ref="J18:J28" ca="1" si="3">H18*I18</f>
        <v>#REF!</v>
      </c>
      <c r="K18" s="19"/>
    </row>
    <row r="19" spans="1:11" ht="15.75" thickBot="1" x14ac:dyDescent="0.25">
      <c r="A19" s="1">
        <v>2</v>
      </c>
      <c r="B19" s="83"/>
      <c r="C19" s="70"/>
      <c r="D19" s="20">
        <v>13</v>
      </c>
      <c r="E19" s="21" t="s">
        <v>6</v>
      </c>
      <c r="F19" s="24" t="s">
        <v>7</v>
      </c>
      <c r="G19" s="28">
        <v>431</v>
      </c>
      <c r="H19" s="33">
        <v>5167</v>
      </c>
      <c r="I19" s="35" t="e">
        <f t="shared" ca="1" si="2"/>
        <v>#REF!</v>
      </c>
      <c r="J19" s="36" t="e">
        <f t="shared" ca="1" si="3"/>
        <v>#REF!</v>
      </c>
      <c r="K19" s="19"/>
    </row>
    <row r="20" spans="1:11" ht="15.75" thickBot="1" x14ac:dyDescent="0.25">
      <c r="A20" s="1">
        <v>3</v>
      </c>
      <c r="B20" s="83"/>
      <c r="C20" s="70"/>
      <c r="D20" s="20">
        <v>14</v>
      </c>
      <c r="E20" s="21" t="s">
        <v>4</v>
      </c>
      <c r="F20" s="24" t="s">
        <v>7</v>
      </c>
      <c r="G20" s="28">
        <v>411</v>
      </c>
      <c r="H20" s="33">
        <v>4928</v>
      </c>
      <c r="I20" s="35" t="e">
        <f t="shared" ca="1" si="2"/>
        <v>#REF!</v>
      </c>
      <c r="J20" s="36" t="e">
        <f t="shared" ca="1" si="3"/>
        <v>#REF!</v>
      </c>
      <c r="K20" s="19"/>
    </row>
    <row r="21" spans="1:11" ht="15.75" thickBot="1" x14ac:dyDescent="0.25">
      <c r="A21" s="1">
        <v>4</v>
      </c>
      <c r="B21" s="83"/>
      <c r="C21" s="70"/>
      <c r="D21" s="20">
        <v>15</v>
      </c>
      <c r="E21" s="21" t="s">
        <v>3</v>
      </c>
      <c r="F21" s="24" t="s">
        <v>7</v>
      </c>
      <c r="G21" s="32">
        <v>2123</v>
      </c>
      <c r="H21" s="33">
        <v>25470</v>
      </c>
      <c r="I21" s="35" t="e">
        <f t="shared" ca="1" si="2"/>
        <v>#REF!</v>
      </c>
      <c r="J21" s="36" t="e">
        <f t="shared" ca="1" si="3"/>
        <v>#REF!</v>
      </c>
      <c r="K21" s="19"/>
    </row>
    <row r="22" spans="1:11" ht="15.75" thickBot="1" x14ac:dyDescent="0.25">
      <c r="A22" s="1">
        <v>5</v>
      </c>
      <c r="B22" s="83"/>
      <c r="C22" s="70"/>
      <c r="D22" s="20">
        <v>16</v>
      </c>
      <c r="E22" s="21" t="s">
        <v>93</v>
      </c>
      <c r="F22" s="24" t="s">
        <v>7</v>
      </c>
      <c r="G22" s="28">
        <v>545</v>
      </c>
      <c r="H22" s="33">
        <v>6536</v>
      </c>
      <c r="I22" s="35" t="e">
        <f t="shared" ca="1" si="2"/>
        <v>#REF!</v>
      </c>
      <c r="J22" s="36" t="e">
        <f t="shared" ca="1" si="3"/>
        <v>#REF!</v>
      </c>
      <c r="K22" s="19"/>
    </row>
    <row r="23" spans="1:11" ht="15.75" thickBot="1" x14ac:dyDescent="0.25">
      <c r="A23" s="1">
        <v>6</v>
      </c>
      <c r="B23" s="83"/>
      <c r="C23" s="70"/>
      <c r="D23" s="20">
        <v>17</v>
      </c>
      <c r="E23" s="21" t="s">
        <v>5</v>
      </c>
      <c r="F23" s="24" t="s">
        <v>7</v>
      </c>
      <c r="G23" s="32">
        <v>9027</v>
      </c>
      <c r="H23" s="33">
        <v>108319</v>
      </c>
      <c r="I23" s="35" t="e">
        <f t="shared" ca="1" si="2"/>
        <v>#REF!</v>
      </c>
      <c r="J23" s="36" t="e">
        <f t="shared" ca="1" si="3"/>
        <v>#REF!</v>
      </c>
      <c r="K23" s="19"/>
    </row>
    <row r="24" spans="1:11" ht="15.75" thickBot="1" x14ac:dyDescent="0.25">
      <c r="A24" s="1">
        <v>7</v>
      </c>
      <c r="B24" s="83"/>
      <c r="C24" s="70"/>
      <c r="D24" s="20">
        <v>18</v>
      </c>
      <c r="E24" s="21" t="s">
        <v>92</v>
      </c>
      <c r="F24" s="24" t="s">
        <v>7</v>
      </c>
      <c r="G24" s="28">
        <v>786</v>
      </c>
      <c r="H24" s="33">
        <v>9430</v>
      </c>
      <c r="I24" s="35" t="e">
        <f t="shared" ca="1" si="2"/>
        <v>#REF!</v>
      </c>
      <c r="J24" s="36" t="e">
        <f t="shared" ca="1" si="3"/>
        <v>#REF!</v>
      </c>
      <c r="K24" s="19"/>
    </row>
    <row r="25" spans="1:11" ht="15.75" thickBot="1" x14ac:dyDescent="0.25">
      <c r="A25" s="1">
        <v>8</v>
      </c>
      <c r="B25" s="83"/>
      <c r="C25" s="70"/>
      <c r="D25" s="20">
        <v>19</v>
      </c>
      <c r="E25" s="21" t="s">
        <v>111</v>
      </c>
      <c r="F25" s="24" t="s">
        <v>7</v>
      </c>
      <c r="G25" s="28">
        <v>994</v>
      </c>
      <c r="H25" s="33">
        <v>11932</v>
      </c>
      <c r="I25" s="35" t="e">
        <f t="shared" ca="1" si="2"/>
        <v>#REF!</v>
      </c>
      <c r="J25" s="36" t="e">
        <f t="shared" ca="1" si="3"/>
        <v>#REF!</v>
      </c>
      <c r="K25" s="19"/>
    </row>
    <row r="26" spans="1:11" ht="15.75" thickBot="1" x14ac:dyDescent="0.25">
      <c r="A26" s="1">
        <v>9</v>
      </c>
      <c r="B26" s="83"/>
      <c r="C26" s="70"/>
      <c r="D26" s="20">
        <v>20</v>
      </c>
      <c r="E26" s="21" t="s">
        <v>94</v>
      </c>
      <c r="F26" s="24" t="s">
        <v>7</v>
      </c>
      <c r="G26" s="28">
        <v>461</v>
      </c>
      <c r="H26" s="33">
        <v>5530</v>
      </c>
      <c r="I26" s="35" t="e">
        <f t="shared" ca="1" si="2"/>
        <v>#REF!</v>
      </c>
      <c r="J26" s="36" t="e">
        <f t="shared" ca="1" si="3"/>
        <v>#REF!</v>
      </c>
      <c r="K26" s="19"/>
    </row>
    <row r="27" spans="1:11" ht="15.75" thickBot="1" x14ac:dyDescent="0.25">
      <c r="A27" s="1">
        <v>10</v>
      </c>
      <c r="B27" s="83"/>
      <c r="C27" s="70"/>
      <c r="D27" s="20">
        <v>21</v>
      </c>
      <c r="E27" s="21" t="s">
        <v>95</v>
      </c>
      <c r="F27" s="24" t="s">
        <v>7</v>
      </c>
      <c r="G27" s="28">
        <v>72</v>
      </c>
      <c r="H27" s="22">
        <v>862</v>
      </c>
      <c r="I27" s="35" t="e">
        <f t="shared" ca="1" si="2"/>
        <v>#REF!</v>
      </c>
      <c r="J27" s="36" t="e">
        <f t="shared" ca="1" si="3"/>
        <v>#REF!</v>
      </c>
      <c r="K27" s="19"/>
    </row>
    <row r="28" spans="1:11" ht="30.75" thickBot="1" x14ac:dyDescent="0.25">
      <c r="B28" s="83"/>
      <c r="C28" s="70"/>
      <c r="D28" s="20">
        <v>21</v>
      </c>
      <c r="E28" s="21" t="s">
        <v>112</v>
      </c>
      <c r="F28" s="24" t="s">
        <v>7</v>
      </c>
      <c r="G28" s="32">
        <v>2049</v>
      </c>
      <c r="H28" s="33">
        <v>24582</v>
      </c>
      <c r="I28" s="35" t="e">
        <f>#REF!</f>
        <v>#REF!</v>
      </c>
      <c r="J28" s="36" t="e">
        <f t="shared" si="3"/>
        <v>#REF!</v>
      </c>
      <c r="K28" s="19"/>
    </row>
    <row r="29" spans="1:11" ht="15.75" thickBot="1" x14ac:dyDescent="0.25">
      <c r="B29" s="83"/>
      <c r="C29" s="70"/>
      <c r="D29" s="63" t="s">
        <v>113</v>
      </c>
      <c r="E29" s="64"/>
      <c r="F29" s="64"/>
      <c r="G29" s="72"/>
      <c r="H29" s="73">
        <v>216323</v>
      </c>
      <c r="I29" s="74"/>
      <c r="J29" s="20"/>
      <c r="K29" s="19"/>
    </row>
    <row r="30" spans="1:11" ht="15" customHeight="1" thickBot="1" x14ac:dyDescent="0.25">
      <c r="B30" s="83"/>
      <c r="C30" s="70"/>
      <c r="D30" s="63" t="s">
        <v>114</v>
      </c>
      <c r="E30" s="64"/>
      <c r="F30" s="64"/>
      <c r="G30" s="64"/>
      <c r="H30" s="64"/>
      <c r="I30" s="65"/>
      <c r="J30" s="37" t="e">
        <f ca="1">+SUM(J18:J28)</f>
        <v>#REF!</v>
      </c>
      <c r="K30" s="19"/>
    </row>
    <row r="31" spans="1:11" ht="19.5" thickBot="1" x14ac:dyDescent="0.25">
      <c r="B31" s="83"/>
      <c r="C31" s="70"/>
      <c r="D31" s="75" t="s">
        <v>115</v>
      </c>
      <c r="E31" s="76"/>
      <c r="F31" s="76"/>
      <c r="G31" s="76"/>
      <c r="H31" s="76"/>
      <c r="I31" s="77"/>
      <c r="J31" s="34">
        <v>1420591</v>
      </c>
      <c r="K31" s="19"/>
    </row>
    <row r="32" spans="1:11" ht="19.5" thickBot="1" x14ac:dyDescent="0.25">
      <c r="B32" s="84"/>
      <c r="C32" s="71"/>
      <c r="D32" s="75" t="s">
        <v>116</v>
      </c>
      <c r="E32" s="76"/>
      <c r="F32" s="76"/>
      <c r="G32" s="76"/>
      <c r="H32" s="76"/>
      <c r="I32" s="77"/>
      <c r="J32" s="38" t="e">
        <f ca="1">+SUM(J30,H17)</f>
        <v>#REF!</v>
      </c>
      <c r="K32" s="19"/>
    </row>
  </sheetData>
  <mergeCells count="24">
    <mergeCell ref="H2:H3"/>
    <mergeCell ref="I2:I3"/>
    <mergeCell ref="J2:J3"/>
    <mergeCell ref="B4:B32"/>
    <mergeCell ref="C15:C16"/>
    <mergeCell ref="D15:G16"/>
    <mergeCell ref="H15:I16"/>
    <mergeCell ref="J15:J16"/>
    <mergeCell ref="C4:C14"/>
    <mergeCell ref="B2:B3"/>
    <mergeCell ref="C2:C3"/>
    <mergeCell ref="D2:D3"/>
    <mergeCell ref="G2:G3"/>
    <mergeCell ref="E2:E3"/>
    <mergeCell ref="F2:F3"/>
    <mergeCell ref="K15:K16"/>
    <mergeCell ref="D17:G17"/>
    <mergeCell ref="H17:J17"/>
    <mergeCell ref="C18:C32"/>
    <mergeCell ref="D29:G29"/>
    <mergeCell ref="H29:I29"/>
    <mergeCell ref="D30:I30"/>
    <mergeCell ref="D31:I31"/>
    <mergeCell ref="D32:I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AFFC-A609-42E6-858F-92BD88812AB2}">
  <dimension ref="B1:Q107"/>
  <sheetViews>
    <sheetView tabSelected="1" workbookViewId="0">
      <selection activeCell="G100" sqref="G100:I100"/>
    </sheetView>
  </sheetViews>
  <sheetFormatPr defaultColWidth="9.28515625" defaultRowHeight="12" x14ac:dyDescent="0.2"/>
  <cols>
    <col min="1" max="1" width="9.28515625" style="1"/>
    <col min="2" max="2" width="21.28515625" style="1" customWidth="1"/>
    <col min="3" max="3" width="6" style="1" bestFit="1" customWidth="1"/>
    <col min="4" max="4" width="5.7109375" style="1" customWidth="1"/>
    <col min="5" max="5" width="14" style="1" bestFit="1" customWidth="1"/>
    <col min="6" max="8" width="12.28515625" style="1" bestFit="1" customWidth="1"/>
    <col min="9" max="10" width="13.140625" style="1" bestFit="1" customWidth="1"/>
    <col min="11" max="12" width="12.28515625" style="1" bestFit="1" customWidth="1"/>
    <col min="13" max="13" width="13.28515625" style="1" bestFit="1" customWidth="1"/>
    <col min="14" max="15" width="12.28515625" style="1" bestFit="1" customWidth="1"/>
    <col min="16" max="16" width="11.28515625" style="1" bestFit="1" customWidth="1"/>
    <col min="17" max="16384" width="9.28515625" style="1"/>
  </cols>
  <sheetData>
    <row r="1" spans="2:16" ht="36" x14ac:dyDescent="0.2">
      <c r="B1" s="99" t="s">
        <v>19</v>
      </c>
      <c r="C1" s="99"/>
      <c r="D1" s="99"/>
      <c r="E1" s="3" t="s">
        <v>138</v>
      </c>
      <c r="F1" s="3" t="s">
        <v>132</v>
      </c>
      <c r="G1" s="3" t="s">
        <v>133</v>
      </c>
      <c r="H1" s="3" t="s">
        <v>139</v>
      </c>
      <c r="I1" s="3" t="s">
        <v>135</v>
      </c>
      <c r="J1" s="3" t="s">
        <v>137</v>
      </c>
      <c r="K1" s="3" t="s">
        <v>140</v>
      </c>
      <c r="L1" s="3" t="s">
        <v>134</v>
      </c>
      <c r="M1" s="3" t="s">
        <v>136</v>
      </c>
      <c r="N1" s="3" t="s">
        <v>141</v>
      </c>
      <c r="O1" s="3" t="s">
        <v>142</v>
      </c>
      <c r="P1" s="3" t="s">
        <v>127</v>
      </c>
    </row>
    <row r="2" spans="2:16" x14ac:dyDescent="0.2">
      <c r="B2" s="110" t="s">
        <v>20</v>
      </c>
      <c r="C2" s="111"/>
      <c r="D2" s="10" t="s">
        <v>21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x14ac:dyDescent="0.2">
      <c r="B3" s="108" t="s">
        <v>22</v>
      </c>
      <c r="C3" s="109"/>
      <c r="D3" s="11" t="s">
        <v>21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x14ac:dyDescent="0.2">
      <c r="B4" s="47"/>
      <c r="C4" s="47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6" spans="2:16" ht="36" x14ac:dyDescent="0.2">
      <c r="B6" s="99" t="s">
        <v>23</v>
      </c>
      <c r="C6" s="99"/>
      <c r="D6" s="99"/>
      <c r="E6" s="3" t="str">
        <f t="shared" ref="E6:P6" si="0">E$1</f>
        <v>Administrador Banco de Dados Sênior</v>
      </c>
      <c r="F6" s="3" t="str">
        <f t="shared" si="0"/>
        <v>Analista de Sistema Pleno</v>
      </c>
      <c r="G6" s="3" t="str">
        <f t="shared" si="0"/>
        <v>Analista de Sistema Sênior</v>
      </c>
      <c r="H6" s="3" t="str">
        <f t="shared" si="0"/>
        <v>Analista de Suporte de Redes Sênior</v>
      </c>
      <c r="I6" s="3" t="str">
        <f t="shared" si="0"/>
        <v>Analista de Teste Pleno</v>
      </c>
      <c r="J6" s="3" t="str">
        <f t="shared" si="0"/>
        <v>Desenvolvedor Júnior</v>
      </c>
      <c r="K6" s="3" t="str">
        <f t="shared" si="0"/>
        <v>Desenvolvedor Sênior</v>
      </c>
      <c r="L6" s="3" t="str">
        <f t="shared" si="0"/>
        <v>Desenvolverdor Pleno</v>
      </c>
      <c r="M6" s="3" t="str">
        <f t="shared" si="0"/>
        <v>Gerente de Projeto Sênior</v>
      </c>
      <c r="N6" s="3" t="str">
        <f t="shared" si="0"/>
        <v>Suporte a Usuário Júnior</v>
      </c>
      <c r="O6" s="3" t="str">
        <f t="shared" si="0"/>
        <v>Web Designer</v>
      </c>
      <c r="P6" s="3" t="str">
        <f t="shared" si="0"/>
        <v>Analista de Ciências de Dados</v>
      </c>
    </row>
    <row r="7" spans="2:16" x14ac:dyDescent="0.2">
      <c r="B7" s="110" t="s">
        <v>24</v>
      </c>
      <c r="C7" s="111"/>
      <c r="D7" s="10" t="s">
        <v>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x14ac:dyDescent="0.2">
      <c r="B8" s="110" t="s">
        <v>25</v>
      </c>
      <c r="C8" s="111"/>
      <c r="D8" s="10" t="s">
        <v>21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x14ac:dyDescent="0.2">
      <c r="B9" s="110" t="s">
        <v>26</v>
      </c>
      <c r="C9" s="111"/>
      <c r="D9" s="10" t="s">
        <v>21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x14ac:dyDescent="0.2">
      <c r="B10" s="110" t="s">
        <v>27</v>
      </c>
      <c r="C10" s="111"/>
      <c r="D10" s="10" t="s">
        <v>21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x14ac:dyDescent="0.2">
      <c r="B11" s="112" t="s">
        <v>28</v>
      </c>
      <c r="C11" s="113"/>
      <c r="D11" s="10" t="s">
        <v>21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2:16" s="44" customFormat="1" x14ac:dyDescent="0.2">
      <c r="B12" s="112" t="s">
        <v>29</v>
      </c>
      <c r="C12" s="113"/>
      <c r="D12" s="42" t="s">
        <v>21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2:16" x14ac:dyDescent="0.2">
      <c r="B13" s="112" t="s">
        <v>30</v>
      </c>
      <c r="C13" s="113"/>
      <c r="D13" s="10" t="s">
        <v>21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2:16" x14ac:dyDescent="0.2">
      <c r="B14" s="112" t="s">
        <v>31</v>
      </c>
      <c r="C14" s="113"/>
      <c r="D14" s="10" t="s">
        <v>21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x14ac:dyDescent="0.2">
      <c r="B15" s="108" t="s">
        <v>32</v>
      </c>
      <c r="C15" s="109"/>
      <c r="D15" s="11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7" spans="2:16" ht="36" x14ac:dyDescent="0.2">
      <c r="B17" s="99" t="s">
        <v>33</v>
      </c>
      <c r="C17" s="99"/>
      <c r="D17" s="99"/>
      <c r="E17" s="3" t="str">
        <f t="shared" ref="E17:P17" si="1">E$1</f>
        <v>Administrador Banco de Dados Sênior</v>
      </c>
      <c r="F17" s="3" t="str">
        <f t="shared" si="1"/>
        <v>Analista de Sistema Pleno</v>
      </c>
      <c r="G17" s="3" t="str">
        <f t="shared" si="1"/>
        <v>Analista de Sistema Sênior</v>
      </c>
      <c r="H17" s="3" t="str">
        <f t="shared" si="1"/>
        <v>Analista de Suporte de Redes Sênior</v>
      </c>
      <c r="I17" s="3" t="str">
        <f t="shared" si="1"/>
        <v>Analista de Teste Pleno</v>
      </c>
      <c r="J17" s="3" t="str">
        <f t="shared" si="1"/>
        <v>Desenvolvedor Júnior</v>
      </c>
      <c r="K17" s="3" t="str">
        <f t="shared" si="1"/>
        <v>Desenvolvedor Sênior</v>
      </c>
      <c r="L17" s="3" t="str">
        <f t="shared" si="1"/>
        <v>Desenvolverdor Pleno</v>
      </c>
      <c r="M17" s="3" t="str">
        <f t="shared" si="1"/>
        <v>Gerente de Projeto Sênior</v>
      </c>
      <c r="N17" s="3" t="str">
        <f t="shared" si="1"/>
        <v>Suporte a Usuário Júnior</v>
      </c>
      <c r="O17" s="3" t="str">
        <f t="shared" si="1"/>
        <v>Web Designer</v>
      </c>
      <c r="P17" s="3" t="str">
        <f t="shared" si="1"/>
        <v>Analista de Ciências de Dados</v>
      </c>
    </row>
    <row r="18" spans="2:16" x14ac:dyDescent="0.2">
      <c r="B18" s="61" t="s">
        <v>34</v>
      </c>
      <c r="C18" s="12">
        <v>0</v>
      </c>
      <c r="D18" s="10" t="s">
        <v>21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2">
      <c r="B19" s="61" t="s">
        <v>35</v>
      </c>
      <c r="C19" s="12">
        <v>0</v>
      </c>
      <c r="D19" s="10" t="s">
        <v>21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">
      <c r="B20" s="61" t="s">
        <v>36</v>
      </c>
      <c r="C20" s="12">
        <v>0</v>
      </c>
      <c r="D20" s="10" t="s">
        <v>21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">
      <c r="B21" s="61" t="s">
        <v>37</v>
      </c>
      <c r="C21" s="12">
        <v>0</v>
      </c>
      <c r="D21" s="10" t="s">
        <v>21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">
      <c r="B22" s="61" t="s">
        <v>38</v>
      </c>
      <c r="C22" s="12">
        <v>0</v>
      </c>
      <c r="D22" s="10" t="s">
        <v>21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">
      <c r="B23" s="61" t="s">
        <v>39</v>
      </c>
      <c r="C23" s="12">
        <v>0</v>
      </c>
      <c r="D23" s="10" t="s">
        <v>21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ht="24" x14ac:dyDescent="0.2">
      <c r="B24" s="61" t="s">
        <v>40</v>
      </c>
      <c r="C24" s="12">
        <v>0</v>
      </c>
      <c r="D24" s="10" t="s">
        <v>21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">
      <c r="B25" s="61" t="s">
        <v>41</v>
      </c>
      <c r="C25" s="12">
        <v>0</v>
      </c>
      <c r="D25" s="10" t="s">
        <v>21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">
      <c r="B26" s="59" t="s">
        <v>42</v>
      </c>
      <c r="C26" s="12">
        <v>0</v>
      </c>
      <c r="D26" s="11" t="s">
        <v>21</v>
      </c>
      <c r="E26" s="40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8" spans="2:16" ht="36" x14ac:dyDescent="0.2">
      <c r="B28" s="99" t="s">
        <v>43</v>
      </c>
      <c r="C28" s="99"/>
      <c r="D28" s="99"/>
      <c r="E28" s="3" t="str">
        <f t="shared" ref="E28:P28" si="2">E$1</f>
        <v>Administrador Banco de Dados Sênior</v>
      </c>
      <c r="F28" s="3" t="str">
        <f t="shared" si="2"/>
        <v>Analista de Sistema Pleno</v>
      </c>
      <c r="G28" s="3" t="str">
        <f t="shared" si="2"/>
        <v>Analista de Sistema Sênior</v>
      </c>
      <c r="H28" s="3" t="str">
        <f t="shared" si="2"/>
        <v>Analista de Suporte de Redes Sênior</v>
      </c>
      <c r="I28" s="3" t="str">
        <f t="shared" si="2"/>
        <v>Analista de Teste Pleno</v>
      </c>
      <c r="J28" s="3" t="str">
        <f t="shared" si="2"/>
        <v>Desenvolvedor Júnior</v>
      </c>
      <c r="K28" s="3" t="str">
        <f t="shared" si="2"/>
        <v>Desenvolvedor Sênior</v>
      </c>
      <c r="L28" s="3" t="str">
        <f t="shared" si="2"/>
        <v>Desenvolverdor Pleno</v>
      </c>
      <c r="M28" s="3" t="str">
        <f t="shared" si="2"/>
        <v>Gerente de Projeto Sênior</v>
      </c>
      <c r="N28" s="3" t="str">
        <f t="shared" si="2"/>
        <v>Suporte a Usuário Júnior</v>
      </c>
      <c r="O28" s="3" t="str">
        <f t="shared" si="2"/>
        <v>Web Designer</v>
      </c>
      <c r="P28" s="3" t="str">
        <f t="shared" si="2"/>
        <v>Analista de Ciências de Dados</v>
      </c>
    </row>
    <row r="29" spans="2:16" x14ac:dyDescent="0.2">
      <c r="B29" s="61" t="s">
        <v>44</v>
      </c>
      <c r="C29" s="12">
        <v>0</v>
      </c>
      <c r="D29" s="10" t="s">
        <v>21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">
      <c r="B30" s="61" t="s">
        <v>45</v>
      </c>
      <c r="C30" s="12">
        <v>0</v>
      </c>
      <c r="D30" s="10" t="s">
        <v>21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6" ht="24" x14ac:dyDescent="0.2">
      <c r="B31" s="61" t="s">
        <v>122</v>
      </c>
      <c r="C31" s="12">
        <v>0</v>
      </c>
      <c r="D31" s="10" t="s">
        <v>21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2">
      <c r="B32" s="61" t="s">
        <v>46</v>
      </c>
      <c r="C32" s="12">
        <v>0</v>
      </c>
      <c r="D32" s="10" t="s">
        <v>21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2:16" x14ac:dyDescent="0.2">
      <c r="B33" s="61" t="s">
        <v>47</v>
      </c>
      <c r="C33" s="12">
        <v>0</v>
      </c>
      <c r="D33" s="10" t="s">
        <v>21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 x14ac:dyDescent="0.2">
      <c r="B34" s="61" t="s">
        <v>48</v>
      </c>
      <c r="C34" s="12">
        <v>0</v>
      </c>
      <c r="D34" s="10" t="s">
        <v>21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 x14ac:dyDescent="0.2">
      <c r="B35" s="61" t="s">
        <v>49</v>
      </c>
      <c r="C35" s="12">
        <v>0</v>
      </c>
      <c r="D35" s="10" t="s">
        <v>21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 x14ac:dyDescent="0.2">
      <c r="B36" s="61" t="s">
        <v>50</v>
      </c>
      <c r="C36" s="12">
        <v>0</v>
      </c>
      <c r="D36" s="10" t="s">
        <v>21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 x14ac:dyDescent="0.2">
      <c r="B37" s="59" t="s">
        <v>51</v>
      </c>
      <c r="C37" s="12">
        <v>0</v>
      </c>
      <c r="D37" s="11" t="s">
        <v>21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9" spans="2:16" ht="36" x14ac:dyDescent="0.2">
      <c r="B39" s="99" t="s">
        <v>52</v>
      </c>
      <c r="C39" s="99"/>
      <c r="D39" s="99"/>
      <c r="E39" s="3" t="str">
        <f t="shared" ref="E39:P39" si="3">E$1</f>
        <v>Administrador Banco de Dados Sênior</v>
      </c>
      <c r="F39" s="3" t="str">
        <f t="shared" si="3"/>
        <v>Analista de Sistema Pleno</v>
      </c>
      <c r="G39" s="3" t="str">
        <f t="shared" si="3"/>
        <v>Analista de Sistema Sênior</v>
      </c>
      <c r="H39" s="3" t="str">
        <f t="shared" si="3"/>
        <v>Analista de Suporte de Redes Sênior</v>
      </c>
      <c r="I39" s="3" t="str">
        <f t="shared" si="3"/>
        <v>Analista de Teste Pleno</v>
      </c>
      <c r="J39" s="3" t="str">
        <f t="shared" si="3"/>
        <v>Desenvolvedor Júnior</v>
      </c>
      <c r="K39" s="3" t="str">
        <f t="shared" si="3"/>
        <v>Desenvolvedor Sênior</v>
      </c>
      <c r="L39" s="3" t="str">
        <f t="shared" si="3"/>
        <v>Desenvolverdor Pleno</v>
      </c>
      <c r="M39" s="3" t="str">
        <f t="shared" si="3"/>
        <v>Gerente de Projeto Sênior</v>
      </c>
      <c r="N39" s="3" t="str">
        <f t="shared" si="3"/>
        <v>Suporte a Usuário Júnior</v>
      </c>
      <c r="O39" s="3" t="str">
        <f t="shared" si="3"/>
        <v>Web Designer</v>
      </c>
      <c r="P39" s="3" t="str">
        <f t="shared" si="3"/>
        <v>Analista de Ciências de Dados</v>
      </c>
    </row>
    <row r="40" spans="2:16" s="44" customFormat="1" ht="24" x14ac:dyDescent="0.2">
      <c r="B40" s="61" t="s">
        <v>53</v>
      </c>
      <c r="C40" s="45">
        <v>0</v>
      </c>
      <c r="D40" s="42" t="s">
        <v>21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2:16" x14ac:dyDescent="0.2">
      <c r="B41" s="61" t="s">
        <v>54</v>
      </c>
      <c r="C41" s="45">
        <v>0</v>
      </c>
      <c r="D41" s="10" t="s">
        <v>21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s="44" customFormat="1" ht="36" x14ac:dyDescent="0.2">
      <c r="B42" s="61" t="s">
        <v>123</v>
      </c>
      <c r="C42" s="45">
        <v>0</v>
      </c>
      <c r="D42" s="42" t="s">
        <v>21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2:16" s="44" customFormat="1" ht="24" x14ac:dyDescent="0.2">
      <c r="B43" s="61" t="s">
        <v>124</v>
      </c>
      <c r="C43" s="45">
        <v>0</v>
      </c>
      <c r="D43" s="42" t="s">
        <v>21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2:16" s="44" customFormat="1" ht="48" x14ac:dyDescent="0.2">
      <c r="B44" s="61" t="s">
        <v>125</v>
      </c>
      <c r="C44" s="45">
        <v>0</v>
      </c>
      <c r="D44" s="42" t="s">
        <v>21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2:16" x14ac:dyDescent="0.2">
      <c r="B45" s="59" t="s">
        <v>55</v>
      </c>
      <c r="C45" s="45">
        <v>0</v>
      </c>
      <c r="D45" s="11" t="s">
        <v>21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7" spans="2:16" x14ac:dyDescent="0.2">
      <c r="B47" s="99" t="s">
        <v>56</v>
      </c>
      <c r="C47" s="99"/>
      <c r="D47" s="99"/>
      <c r="E47" s="3" t="s">
        <v>8</v>
      </c>
      <c r="F47" s="3" t="s">
        <v>9</v>
      </c>
      <c r="G47" s="3" t="s">
        <v>10</v>
      </c>
      <c r="H47" s="3" t="s">
        <v>11</v>
      </c>
      <c r="I47" s="3" t="s">
        <v>12</v>
      </c>
      <c r="J47" s="3" t="s">
        <v>13</v>
      </c>
      <c r="K47" s="3" t="s">
        <v>14</v>
      </c>
      <c r="L47" s="3" t="s">
        <v>15</v>
      </c>
      <c r="M47" s="3" t="s">
        <v>16</v>
      </c>
      <c r="N47" s="3" t="s">
        <v>17</v>
      </c>
      <c r="O47" s="3" t="s">
        <v>18</v>
      </c>
      <c r="P47" s="3" t="s">
        <v>126</v>
      </c>
    </row>
    <row r="48" spans="2:16" ht="48" x14ac:dyDescent="0.2">
      <c r="B48" s="2" t="s">
        <v>57</v>
      </c>
      <c r="C48" s="12">
        <f>C37*C26</f>
        <v>0</v>
      </c>
      <c r="D48" s="10" t="s">
        <v>21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2:16" ht="24" x14ac:dyDescent="0.2">
      <c r="B49" s="59" t="s">
        <v>58</v>
      </c>
      <c r="C49" s="13">
        <f>SUM(C48,C45,C37,C26)</f>
        <v>0</v>
      </c>
      <c r="D49" s="11" t="s">
        <v>21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1" spans="2:16" ht="36" x14ac:dyDescent="0.2">
      <c r="B51" s="99"/>
      <c r="C51" s="99"/>
      <c r="D51" s="99"/>
      <c r="E51" s="3" t="str">
        <f t="shared" ref="E51:P51" si="4">E$1</f>
        <v>Administrador Banco de Dados Sênior</v>
      </c>
      <c r="F51" s="3" t="str">
        <f t="shared" si="4"/>
        <v>Analista de Sistema Pleno</v>
      </c>
      <c r="G51" s="3" t="str">
        <f t="shared" si="4"/>
        <v>Analista de Sistema Sênior</v>
      </c>
      <c r="H51" s="3" t="str">
        <f t="shared" si="4"/>
        <v>Analista de Suporte de Redes Sênior</v>
      </c>
      <c r="I51" s="3" t="str">
        <f t="shared" si="4"/>
        <v>Analista de Teste Pleno</v>
      </c>
      <c r="J51" s="3" t="str">
        <f t="shared" si="4"/>
        <v>Desenvolvedor Júnior</v>
      </c>
      <c r="K51" s="3" t="str">
        <f t="shared" si="4"/>
        <v>Desenvolvedor Sênior</v>
      </c>
      <c r="L51" s="3" t="str">
        <f t="shared" si="4"/>
        <v>Desenvolverdor Pleno</v>
      </c>
      <c r="M51" s="3" t="str">
        <f t="shared" si="4"/>
        <v>Gerente de Projeto Sênior</v>
      </c>
      <c r="N51" s="3" t="str">
        <f t="shared" si="4"/>
        <v>Suporte a Usuário Júnior</v>
      </c>
      <c r="O51" s="3" t="str">
        <f t="shared" si="4"/>
        <v>Web Designer</v>
      </c>
      <c r="P51" s="3" t="str">
        <f t="shared" si="4"/>
        <v>Analista de Ciências de Dados</v>
      </c>
    </row>
    <row r="52" spans="2:16" x14ac:dyDescent="0.2">
      <c r="B52" s="108" t="s">
        <v>59</v>
      </c>
      <c r="C52" s="109"/>
      <c r="D52" s="11" t="s">
        <v>21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4" spans="2:16" x14ac:dyDescent="0.2">
      <c r="B54" s="14" t="s">
        <v>60</v>
      </c>
    </row>
    <row r="55" spans="2:16" ht="24" x14ac:dyDescent="0.2">
      <c r="B55" s="15" t="s">
        <v>61</v>
      </c>
      <c r="C55" s="15"/>
    </row>
    <row r="56" spans="2:16" ht="36" x14ac:dyDescent="0.2">
      <c r="B56" s="99" t="s">
        <v>62</v>
      </c>
      <c r="C56" s="99"/>
      <c r="D56" s="99"/>
      <c r="E56" s="3" t="str">
        <f t="shared" ref="E56:P56" si="5">E$1</f>
        <v>Administrador Banco de Dados Sênior</v>
      </c>
      <c r="F56" s="3" t="str">
        <f t="shared" si="5"/>
        <v>Analista de Sistema Pleno</v>
      </c>
      <c r="G56" s="3" t="str">
        <f t="shared" si="5"/>
        <v>Analista de Sistema Sênior</v>
      </c>
      <c r="H56" s="3" t="str">
        <f t="shared" si="5"/>
        <v>Analista de Suporte de Redes Sênior</v>
      </c>
      <c r="I56" s="3" t="str">
        <f t="shared" si="5"/>
        <v>Analista de Teste Pleno</v>
      </c>
      <c r="J56" s="3" t="str">
        <f t="shared" si="5"/>
        <v>Desenvolvedor Júnior</v>
      </c>
      <c r="K56" s="3" t="str">
        <f t="shared" si="5"/>
        <v>Desenvolvedor Sênior</v>
      </c>
      <c r="L56" s="3" t="str">
        <f t="shared" si="5"/>
        <v>Desenvolverdor Pleno</v>
      </c>
      <c r="M56" s="3" t="str">
        <f t="shared" si="5"/>
        <v>Gerente de Projeto Sênior</v>
      </c>
      <c r="N56" s="3" t="str">
        <f t="shared" si="5"/>
        <v>Suporte a Usuário Júnior</v>
      </c>
      <c r="O56" s="3" t="str">
        <f t="shared" si="5"/>
        <v>Web Designer</v>
      </c>
      <c r="P56" s="3" t="str">
        <f t="shared" si="5"/>
        <v>Analista de Ciências de Dados</v>
      </c>
    </row>
    <row r="57" spans="2:16" ht="36" x14ac:dyDescent="0.2">
      <c r="B57" s="16" t="s">
        <v>63</v>
      </c>
      <c r="C57" s="12">
        <v>0</v>
      </c>
      <c r="D57" s="10" t="s">
        <v>21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 x14ac:dyDescent="0.2">
      <c r="B58" s="16" t="s">
        <v>64</v>
      </c>
      <c r="C58" s="12">
        <v>0</v>
      </c>
      <c r="D58" s="10" t="s">
        <v>21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 x14ac:dyDescent="0.2">
      <c r="B59" s="116" t="s">
        <v>65</v>
      </c>
      <c r="C59" s="117"/>
      <c r="D59" s="11" t="s">
        <v>21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1" spans="2:16" x14ac:dyDescent="0.2">
      <c r="B61" s="1" t="s">
        <v>66</v>
      </c>
    </row>
    <row r="62" spans="2:16" ht="36" x14ac:dyDescent="0.2">
      <c r="B62" s="60" t="s">
        <v>67</v>
      </c>
      <c r="C62" s="60"/>
      <c r="D62" s="60"/>
      <c r="E62" s="3" t="str">
        <f t="shared" ref="E62:P62" si="6">E$1</f>
        <v>Administrador Banco de Dados Sênior</v>
      </c>
      <c r="F62" s="3" t="str">
        <f t="shared" si="6"/>
        <v>Analista de Sistema Pleno</v>
      </c>
      <c r="G62" s="3" t="str">
        <f t="shared" si="6"/>
        <v>Analista de Sistema Sênior</v>
      </c>
      <c r="H62" s="3" t="str">
        <f t="shared" si="6"/>
        <v>Analista de Suporte de Redes Sênior</v>
      </c>
      <c r="I62" s="3" t="str">
        <f t="shared" si="6"/>
        <v>Analista de Teste Pleno</v>
      </c>
      <c r="J62" s="3" t="str">
        <f t="shared" si="6"/>
        <v>Desenvolvedor Júnior</v>
      </c>
      <c r="K62" s="3" t="str">
        <f t="shared" si="6"/>
        <v>Desenvolvedor Sênior</v>
      </c>
      <c r="L62" s="3" t="str">
        <f t="shared" si="6"/>
        <v>Desenvolverdor Pleno</v>
      </c>
      <c r="M62" s="3" t="str">
        <f t="shared" si="6"/>
        <v>Gerente de Projeto Sênior</v>
      </c>
      <c r="N62" s="3" t="str">
        <f t="shared" si="6"/>
        <v>Suporte a Usuário Júnior</v>
      </c>
      <c r="O62" s="3" t="str">
        <f t="shared" si="6"/>
        <v>Web Designer</v>
      </c>
      <c r="P62" s="3" t="str">
        <f t="shared" si="6"/>
        <v>Analista de Ciências de Dados</v>
      </c>
    </row>
    <row r="63" spans="2:16" ht="36" x14ac:dyDescent="0.2">
      <c r="B63" s="16" t="s">
        <v>68</v>
      </c>
      <c r="C63" s="12">
        <v>0</v>
      </c>
      <c r="D63" s="10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ht="36" x14ac:dyDescent="0.2">
      <c r="B64" s="16" t="s">
        <v>69</v>
      </c>
      <c r="C64" s="12">
        <v>0</v>
      </c>
      <c r="D64" s="10" t="s">
        <v>21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 x14ac:dyDescent="0.2">
      <c r="B65" s="16" t="s">
        <v>70</v>
      </c>
      <c r="C65" s="12">
        <v>0</v>
      </c>
      <c r="D65" s="10" t="s">
        <v>21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 x14ac:dyDescent="0.2">
      <c r="B66" s="59" t="s">
        <v>71</v>
      </c>
      <c r="C66" s="12">
        <v>0</v>
      </c>
      <c r="D66" s="11" t="s">
        <v>21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2:16" x14ac:dyDescent="0.2">
      <c r="B67" s="17" t="s">
        <v>72</v>
      </c>
    </row>
    <row r="69" spans="2:16" x14ac:dyDescent="0.2">
      <c r="B69" s="14" t="s">
        <v>73</v>
      </c>
    </row>
    <row r="70" spans="2:16" ht="36" x14ac:dyDescent="0.2">
      <c r="B70" s="118" t="s">
        <v>74</v>
      </c>
      <c r="C70" s="119"/>
      <c r="D70" s="60"/>
      <c r="E70" s="3" t="str">
        <f t="shared" ref="E70:P70" si="7">E$1</f>
        <v>Administrador Banco de Dados Sênior</v>
      </c>
      <c r="F70" s="3" t="str">
        <f t="shared" si="7"/>
        <v>Analista de Sistema Pleno</v>
      </c>
      <c r="G70" s="3" t="str">
        <f t="shared" si="7"/>
        <v>Analista de Sistema Sênior</v>
      </c>
      <c r="H70" s="3" t="str">
        <f t="shared" si="7"/>
        <v>Analista de Suporte de Redes Sênior</v>
      </c>
      <c r="I70" s="3" t="str">
        <f t="shared" si="7"/>
        <v>Analista de Teste Pleno</v>
      </c>
      <c r="J70" s="3" t="str">
        <f t="shared" si="7"/>
        <v>Desenvolvedor Júnior</v>
      </c>
      <c r="K70" s="3" t="str">
        <f t="shared" si="7"/>
        <v>Desenvolvedor Sênior</v>
      </c>
      <c r="L70" s="3" t="str">
        <f t="shared" si="7"/>
        <v>Desenvolverdor Pleno</v>
      </c>
      <c r="M70" s="3" t="str">
        <f t="shared" si="7"/>
        <v>Gerente de Projeto Sênior</v>
      </c>
      <c r="N70" s="3" t="str">
        <f t="shared" si="7"/>
        <v>Suporte a Usuário Júnior</v>
      </c>
      <c r="O70" s="3" t="str">
        <f t="shared" si="7"/>
        <v>Web Designer</v>
      </c>
      <c r="P70" s="3" t="str">
        <f t="shared" si="7"/>
        <v>Analista de Ciências de Dados</v>
      </c>
    </row>
    <row r="71" spans="2:16" x14ac:dyDescent="0.2">
      <c r="B71" s="114" t="s">
        <v>75</v>
      </c>
      <c r="C71" s="115"/>
      <c r="D71" s="10" t="s">
        <v>21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 x14ac:dyDescent="0.2">
      <c r="B72" s="114" t="s">
        <v>76</v>
      </c>
      <c r="C72" s="115"/>
      <c r="D72" s="10" t="s">
        <v>21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 x14ac:dyDescent="0.2">
      <c r="B73" s="114" t="s">
        <v>77</v>
      </c>
      <c r="C73" s="115"/>
      <c r="D73" s="10" t="s">
        <v>21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 x14ac:dyDescent="0.2">
      <c r="B74" s="114" t="s">
        <v>78</v>
      </c>
      <c r="C74" s="115"/>
      <c r="D74" s="10" t="s">
        <v>21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 x14ac:dyDescent="0.2">
      <c r="B75" s="114" t="s">
        <v>79</v>
      </c>
      <c r="C75" s="115"/>
      <c r="D75" s="10" t="s">
        <v>21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x14ac:dyDescent="0.2">
      <c r="B76" s="108" t="s">
        <v>80</v>
      </c>
      <c r="C76" s="109"/>
      <c r="D76" s="11" t="s">
        <v>21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2:16" x14ac:dyDescent="0.2">
      <c r="B77" s="1" t="s">
        <v>81</v>
      </c>
    </row>
    <row r="79" spans="2:16" ht="36" x14ac:dyDescent="0.2">
      <c r="B79" s="118" t="s">
        <v>82</v>
      </c>
      <c r="C79" s="119"/>
      <c r="D79" s="60"/>
      <c r="E79" s="3" t="str">
        <f t="shared" ref="E79:P79" si="8">E$1</f>
        <v>Administrador Banco de Dados Sênior</v>
      </c>
      <c r="F79" s="3" t="str">
        <f t="shared" si="8"/>
        <v>Analista de Sistema Pleno</v>
      </c>
      <c r="G79" s="3" t="str">
        <f t="shared" si="8"/>
        <v>Analista de Sistema Sênior</v>
      </c>
      <c r="H79" s="3" t="str">
        <f t="shared" si="8"/>
        <v>Analista de Suporte de Redes Sênior</v>
      </c>
      <c r="I79" s="3" t="str">
        <f t="shared" si="8"/>
        <v>Analista de Teste Pleno</v>
      </c>
      <c r="J79" s="3" t="str">
        <f t="shared" si="8"/>
        <v>Desenvolvedor Júnior</v>
      </c>
      <c r="K79" s="3" t="str">
        <f t="shared" si="8"/>
        <v>Desenvolvedor Sênior</v>
      </c>
      <c r="L79" s="3" t="str">
        <f t="shared" si="8"/>
        <v>Desenvolverdor Pleno</v>
      </c>
      <c r="M79" s="3" t="str">
        <f t="shared" si="8"/>
        <v>Gerente de Projeto Sênior</v>
      </c>
      <c r="N79" s="3" t="str">
        <f t="shared" si="8"/>
        <v>Suporte a Usuário Júnior</v>
      </c>
      <c r="O79" s="3" t="str">
        <f t="shared" si="8"/>
        <v>Web Designer</v>
      </c>
      <c r="P79" s="3" t="str">
        <f t="shared" si="8"/>
        <v>Analista de Ciências de Dados</v>
      </c>
    </row>
    <row r="80" spans="2:16" x14ac:dyDescent="0.2">
      <c r="B80" s="114" t="s">
        <v>83</v>
      </c>
      <c r="C80" s="115"/>
      <c r="D80" s="10" t="s">
        <v>21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7" x14ac:dyDescent="0.2">
      <c r="B81" s="114" t="s">
        <v>84</v>
      </c>
      <c r="C81" s="115"/>
      <c r="D81" s="10" t="s">
        <v>21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7" x14ac:dyDescent="0.2">
      <c r="B82" s="114" t="s">
        <v>85</v>
      </c>
      <c r="C82" s="115"/>
      <c r="D82" s="10" t="s">
        <v>21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7" x14ac:dyDescent="0.2">
      <c r="B83" s="114" t="s">
        <v>86</v>
      </c>
      <c r="C83" s="115"/>
      <c r="D83" s="10" t="s">
        <v>21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7" x14ac:dyDescent="0.2">
      <c r="B84" s="114" t="s">
        <v>87</v>
      </c>
      <c r="C84" s="115"/>
      <c r="D84" s="10" t="s">
        <v>21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7" x14ac:dyDescent="0.2">
      <c r="B85" s="114" t="s">
        <v>120</v>
      </c>
      <c r="C85" s="115"/>
      <c r="D85" s="10" t="s">
        <v>21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7" x14ac:dyDescent="0.2">
      <c r="B86" s="123" t="s">
        <v>88</v>
      </c>
      <c r="C86" s="124"/>
      <c r="D86" s="11" t="s">
        <v>21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8"/>
    </row>
    <row r="87" spans="2:17" x14ac:dyDescent="0.2">
      <c r="B87" s="50"/>
      <c r="C87" s="50"/>
      <c r="D87" s="48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2:17" ht="36" x14ac:dyDescent="0.2">
      <c r="B88" s="120" t="s">
        <v>129</v>
      </c>
      <c r="C88" s="121"/>
      <c r="D88" s="122"/>
      <c r="E88" s="3" t="str">
        <f t="shared" ref="E88:P88" si="9">E$1</f>
        <v>Administrador Banco de Dados Sênior</v>
      </c>
      <c r="F88" s="3" t="str">
        <f t="shared" si="9"/>
        <v>Analista de Sistema Pleno</v>
      </c>
      <c r="G88" s="3" t="str">
        <f t="shared" si="9"/>
        <v>Analista de Sistema Sênior</v>
      </c>
      <c r="H88" s="3" t="str">
        <f t="shared" si="9"/>
        <v>Analista de Suporte de Redes Sênior</v>
      </c>
      <c r="I88" s="3" t="str">
        <f t="shared" si="9"/>
        <v>Analista de Teste Pleno</v>
      </c>
      <c r="J88" s="3" t="str">
        <f t="shared" si="9"/>
        <v>Desenvolvedor Júnior</v>
      </c>
      <c r="K88" s="3" t="str">
        <f t="shared" si="9"/>
        <v>Desenvolvedor Sênior</v>
      </c>
      <c r="L88" s="3" t="str">
        <f t="shared" si="9"/>
        <v>Desenvolverdor Pleno</v>
      </c>
      <c r="M88" s="3" t="str">
        <f t="shared" si="9"/>
        <v>Gerente de Projeto Sênior</v>
      </c>
      <c r="N88" s="3" t="str">
        <f t="shared" si="9"/>
        <v>Suporte a Usuário Júnior</v>
      </c>
      <c r="O88" s="3" t="str">
        <f t="shared" si="9"/>
        <v>Web Designer</v>
      </c>
      <c r="P88" s="3" t="str">
        <f t="shared" si="9"/>
        <v>Analista de Ciências de Dados</v>
      </c>
    </row>
    <row r="89" spans="2:17" x14ac:dyDescent="0.2">
      <c r="B89" s="100" t="s">
        <v>128</v>
      </c>
      <c r="C89" s="101"/>
      <c r="D89" s="102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</row>
    <row r="90" spans="2:17" ht="11.25" customHeight="1" x14ac:dyDescent="0.2">
      <c r="B90" s="100" t="s">
        <v>145</v>
      </c>
      <c r="C90" s="101"/>
      <c r="D90" s="102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</row>
    <row r="91" spans="2:17" ht="36" customHeight="1" x14ac:dyDescent="0.2">
      <c r="B91" s="52"/>
      <c r="C91" s="52"/>
      <c r="D91" s="52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2:17" ht="36" customHeight="1" x14ac:dyDescent="0.2">
      <c r="B92" s="120" t="s">
        <v>146</v>
      </c>
      <c r="C92" s="121"/>
      <c r="D92" s="122"/>
      <c r="E92" s="3" t="str">
        <f t="shared" ref="E92:P92" si="10">E$1</f>
        <v>Administrador Banco de Dados Sênior</v>
      </c>
      <c r="F92" s="3" t="str">
        <f t="shared" si="10"/>
        <v>Analista de Sistema Pleno</v>
      </c>
      <c r="G92" s="3" t="str">
        <f t="shared" si="10"/>
        <v>Analista de Sistema Sênior</v>
      </c>
      <c r="H92" s="3" t="str">
        <f t="shared" si="10"/>
        <v>Analista de Suporte de Redes Sênior</v>
      </c>
      <c r="I92" s="3" t="str">
        <f t="shared" si="10"/>
        <v>Analista de Teste Pleno</v>
      </c>
      <c r="J92" s="3" t="str">
        <f t="shared" si="10"/>
        <v>Desenvolvedor Júnior</v>
      </c>
      <c r="K92" s="3" t="str">
        <f t="shared" si="10"/>
        <v>Desenvolvedor Sênior</v>
      </c>
      <c r="L92" s="3" t="str">
        <f t="shared" si="10"/>
        <v>Desenvolverdor Pleno</v>
      </c>
      <c r="M92" s="3" t="str">
        <f t="shared" si="10"/>
        <v>Gerente de Projeto Sênior</v>
      </c>
      <c r="N92" s="3" t="str">
        <f t="shared" si="10"/>
        <v>Suporte a Usuário Júnior</v>
      </c>
      <c r="O92" s="3" t="str">
        <f t="shared" si="10"/>
        <v>Web Designer</v>
      </c>
      <c r="P92" s="3" t="str">
        <f t="shared" si="10"/>
        <v>Analista de Ciências de Dados</v>
      </c>
    </row>
    <row r="93" spans="2:17" x14ac:dyDescent="0.2">
      <c r="B93" s="100" t="s">
        <v>131</v>
      </c>
      <c r="C93" s="101"/>
      <c r="D93" s="102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2:17" x14ac:dyDescent="0.2">
      <c r="B94" s="100" t="s">
        <v>130</v>
      </c>
      <c r="C94" s="101"/>
      <c r="D94" s="102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2:17" x14ac:dyDescent="0.2">
      <c r="B95" s="57"/>
      <c r="C95" s="57"/>
      <c r="D95" s="57"/>
      <c r="E95" s="57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</row>
    <row r="96" spans="2:17" ht="15" x14ac:dyDescent="0.25">
      <c r="B96"/>
      <c r="C96"/>
      <c r="D96"/>
      <c r="E96"/>
      <c r="F96" s="52"/>
      <c r="G96" s="106" t="s">
        <v>89</v>
      </c>
      <c r="H96" s="107"/>
      <c r="I96" s="107"/>
      <c r="J96" s="8"/>
      <c r="K96" s="52"/>
      <c r="L96" s="52"/>
      <c r="M96" s="52"/>
      <c r="N96" s="52"/>
      <c r="O96" s="52"/>
      <c r="P96" s="52"/>
    </row>
    <row r="97" spans="2:16" x14ac:dyDescent="0.2">
      <c r="B97" s="103" t="s">
        <v>144</v>
      </c>
      <c r="C97" s="104"/>
      <c r="D97" s="105"/>
      <c r="E97" s="56">
        <f>ROUND( SUM(E94:P94),0)</f>
        <v>0</v>
      </c>
      <c r="F97" s="52"/>
      <c r="G97" s="106" t="s">
        <v>90</v>
      </c>
      <c r="H97" s="107"/>
      <c r="I97" s="107"/>
      <c r="J97" s="8"/>
      <c r="K97" s="52"/>
      <c r="L97" s="52"/>
      <c r="M97" s="52"/>
      <c r="N97" s="52"/>
      <c r="O97" s="52"/>
      <c r="P97" s="52"/>
    </row>
    <row r="98" spans="2:16" x14ac:dyDescent="0.2">
      <c r="B98" s="103" t="s">
        <v>143</v>
      </c>
      <c r="C98" s="104"/>
      <c r="D98" s="105"/>
      <c r="E98" s="56">
        <f>E97*12</f>
        <v>0</v>
      </c>
      <c r="F98" s="52"/>
      <c r="G98" s="106" t="s">
        <v>91</v>
      </c>
      <c r="H98" s="107"/>
      <c r="I98" s="107"/>
      <c r="J98" s="8"/>
      <c r="K98" s="52"/>
      <c r="L98" s="52"/>
      <c r="M98" s="52"/>
      <c r="N98" s="52"/>
      <c r="O98" s="52"/>
      <c r="P98" s="52"/>
    </row>
    <row r="99" spans="2:16" x14ac:dyDescent="0.2">
      <c r="G99" s="106" t="s">
        <v>119</v>
      </c>
      <c r="H99" s="107"/>
      <c r="I99" s="107"/>
      <c r="J99" s="9"/>
    </row>
    <row r="100" spans="2:16" x14ac:dyDescent="0.2">
      <c r="G100" s="106" t="s">
        <v>121</v>
      </c>
      <c r="H100" s="107"/>
      <c r="I100" s="107"/>
      <c r="J100" s="9"/>
    </row>
    <row r="101" spans="2:16" x14ac:dyDescent="0.2">
      <c r="J101" s="55"/>
    </row>
    <row r="107" spans="2:16" x14ac:dyDescent="0.2">
      <c r="I107" s="41"/>
    </row>
  </sheetData>
  <mergeCells count="49">
    <mergeCell ref="G99:I99"/>
    <mergeCell ref="B89:D89"/>
    <mergeCell ref="B92:D92"/>
    <mergeCell ref="B93:D93"/>
    <mergeCell ref="G96:I96"/>
    <mergeCell ref="B97:D97"/>
    <mergeCell ref="G97:I97"/>
    <mergeCell ref="G98:I98"/>
    <mergeCell ref="B88:D88"/>
    <mergeCell ref="B74:C74"/>
    <mergeCell ref="B75:C75"/>
    <mergeCell ref="B76:C76"/>
    <mergeCell ref="B79:C79"/>
    <mergeCell ref="B80:C80"/>
    <mergeCell ref="B81:C81"/>
    <mergeCell ref="B82:C82"/>
    <mergeCell ref="B83:C83"/>
    <mergeCell ref="B84:C84"/>
    <mergeCell ref="B85:C85"/>
    <mergeCell ref="B86:C86"/>
    <mergeCell ref="B14:C14"/>
    <mergeCell ref="B73:C73"/>
    <mergeCell ref="B17:D17"/>
    <mergeCell ref="B28:D28"/>
    <mergeCell ref="B39:D39"/>
    <mergeCell ref="B47:D47"/>
    <mergeCell ref="B51:D51"/>
    <mergeCell ref="B52:C52"/>
    <mergeCell ref="B56:D56"/>
    <mergeCell ref="B59:C59"/>
    <mergeCell ref="B70:C70"/>
    <mergeCell ref="B71:C71"/>
    <mergeCell ref="B72:C72"/>
    <mergeCell ref="B1:D1"/>
    <mergeCell ref="B90:D90"/>
    <mergeCell ref="B94:D94"/>
    <mergeCell ref="B98:D98"/>
    <mergeCell ref="G100:I100"/>
    <mergeCell ref="B15:C15"/>
    <mergeCell ref="B2:C2"/>
    <mergeCell ref="B3:C3"/>
    <mergeCell ref="B6:D6"/>
    <mergeCell ref="B7:C7"/>
    <mergeCell ref="B8:C8"/>
    <mergeCell ref="B9:C9"/>
    <mergeCell ref="B10:C10"/>
    <mergeCell ref="B11:C11"/>
    <mergeCell ref="B12:C12"/>
    <mergeCell ref="B13:C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 de Preço (2) 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2019-02-15T13:57:35Z</dcterms:created>
  <dcterms:modified xsi:type="dcterms:W3CDTF">2020-01-24T19:16:48Z</dcterms:modified>
</cp:coreProperties>
</file>